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по приборам" sheetId="1" r:id="rId1"/>
    <sheet name="по людям" sheetId="2" r:id="rId2"/>
    <sheet name="по ПостНАО № 181-П " sheetId="3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G16" i="2" l="1"/>
  <c r="H16" i="2"/>
  <c r="F16" i="2"/>
  <c r="G12" i="3"/>
  <c r="E12" i="3" s="1"/>
  <c r="H12" i="3" s="1"/>
  <c r="G16" i="3"/>
  <c r="J16" i="3" s="1"/>
  <c r="G20" i="3"/>
  <c r="J20" i="3" s="1"/>
  <c r="F12" i="3"/>
  <c r="F13" i="3"/>
  <c r="I13" i="3" s="1"/>
  <c r="F14" i="3"/>
  <c r="G14" i="3" s="1"/>
  <c r="J14" i="3" s="1"/>
  <c r="F15" i="3"/>
  <c r="G15" i="3" s="1"/>
  <c r="J15" i="3" s="1"/>
  <c r="F16" i="3"/>
  <c r="F17" i="3"/>
  <c r="F18" i="3"/>
  <c r="G18" i="3" s="1"/>
  <c r="J18" i="3" s="1"/>
  <c r="F19" i="3"/>
  <c r="G19" i="3" s="1"/>
  <c r="J19" i="3" s="1"/>
  <c r="F20" i="3"/>
  <c r="F21" i="3"/>
  <c r="F13" i="1"/>
  <c r="I13" i="1" s="1"/>
  <c r="F14" i="1"/>
  <c r="H14" i="1" s="1"/>
  <c r="G14" i="1" s="1"/>
  <c r="F15" i="1"/>
  <c r="H15" i="1" s="1"/>
  <c r="G15" i="1" s="1"/>
  <c r="F16" i="1"/>
  <c r="F17" i="1"/>
  <c r="F18" i="1"/>
  <c r="F19" i="1"/>
  <c r="H19" i="1" s="1"/>
  <c r="G19" i="1" s="1"/>
  <c r="F20" i="1"/>
  <c r="H16" i="1"/>
  <c r="G16" i="1" s="1"/>
  <c r="H18" i="1"/>
  <c r="G18" i="1" s="1"/>
  <c r="H20" i="1"/>
  <c r="G20" i="1" s="1"/>
  <c r="F11" i="3"/>
  <c r="G11" i="3" s="1"/>
  <c r="F14" i="2"/>
  <c r="F15" i="2"/>
  <c r="F13" i="2"/>
  <c r="H13" i="2" s="1"/>
  <c r="G13" i="2" s="1"/>
  <c r="H17" i="1"/>
  <c r="G17" i="1" s="1"/>
  <c r="H14" i="2"/>
  <c r="G14" i="2" s="1"/>
  <c r="H15" i="2"/>
  <c r="G15" i="2" s="1"/>
  <c r="I15" i="1"/>
  <c r="I21" i="3" l="1"/>
  <c r="E20" i="3"/>
  <c r="H20" i="3" s="1"/>
  <c r="E16" i="3"/>
  <c r="H16" i="3" s="1"/>
  <c r="I19" i="3"/>
  <c r="I15" i="3"/>
  <c r="I18" i="3"/>
  <c r="I14" i="3"/>
  <c r="I17" i="3"/>
  <c r="I20" i="3"/>
  <c r="I16" i="3"/>
  <c r="G21" i="3"/>
  <c r="J21" i="3" s="1"/>
  <c r="G17" i="3"/>
  <c r="J17" i="3" s="1"/>
  <c r="G13" i="3"/>
  <c r="J13" i="3" s="1"/>
  <c r="E19" i="3"/>
  <c r="H19" i="3" s="1"/>
  <c r="E18" i="3"/>
  <c r="H18" i="3" s="1"/>
  <c r="E14" i="3"/>
  <c r="H14" i="3" s="1"/>
  <c r="E15" i="3"/>
  <c r="H15" i="3" s="1"/>
  <c r="E11" i="3"/>
  <c r="H11" i="3" s="1"/>
  <c r="I19" i="1"/>
  <c r="I20" i="1"/>
  <c r="K19" i="1"/>
  <c r="I16" i="1"/>
  <c r="I12" i="3"/>
  <c r="J12" i="3"/>
  <c r="J11" i="3"/>
  <c r="H13" i="1"/>
  <c r="G13" i="1" s="1"/>
  <c r="I16" i="2"/>
  <c r="I15" i="2"/>
  <c r="F17" i="2"/>
  <c r="I14" i="2"/>
  <c r="I13" i="2"/>
  <c r="I17" i="1"/>
  <c r="J17" i="1"/>
  <c r="J19" i="1"/>
  <c r="I14" i="1"/>
  <c r="J18" i="1"/>
  <c r="K18" i="1"/>
  <c r="K14" i="1"/>
  <c r="J20" i="1"/>
  <c r="K17" i="1"/>
  <c r="F21" i="1"/>
  <c r="I18" i="1"/>
  <c r="E13" i="3" l="1"/>
  <c r="H13" i="3" s="1"/>
  <c r="E17" i="3"/>
  <c r="H17" i="3" s="1"/>
  <c r="E21" i="3"/>
  <c r="H21" i="3" s="1"/>
  <c r="I11" i="3"/>
  <c r="I17" i="2"/>
  <c r="K16" i="2"/>
  <c r="J16" i="2"/>
  <c r="K14" i="2"/>
  <c r="J14" i="2"/>
  <c r="K15" i="2"/>
  <c r="J15" i="2"/>
  <c r="K13" i="2"/>
  <c r="H17" i="2"/>
  <c r="K20" i="1"/>
  <c r="K15" i="1"/>
  <c r="J15" i="1"/>
  <c r="K16" i="1"/>
  <c r="J16" i="1"/>
  <c r="K13" i="1"/>
  <c r="H21" i="1"/>
  <c r="I21" i="1"/>
  <c r="J14" i="1"/>
  <c r="K17" i="2" l="1"/>
  <c r="G17" i="2"/>
  <c r="J13" i="2"/>
  <c r="J17" i="2" s="1"/>
  <c r="G21" i="1"/>
  <c r="K21" i="1"/>
  <c r="J13" i="1"/>
  <c r="J21" i="1" s="1"/>
</calcChain>
</file>

<file path=xl/sharedStrings.xml><?xml version="1.0" encoding="utf-8"?>
<sst xmlns="http://schemas.openxmlformats.org/spreadsheetml/2006/main" count="125" uniqueCount="67">
  <si>
    <t xml:space="preserve">Пример заполнения бланка расчета баланса водопотребления и водоотведения </t>
  </si>
  <si>
    <r>
      <t xml:space="preserve">                           </t>
    </r>
    <r>
      <rPr>
        <sz val="10"/>
        <color rgb="FF000000"/>
        <rFont val="Times New Roman"/>
        <family val="1"/>
        <charset val="204"/>
      </rPr>
      <t xml:space="preserve">   (адрес объекта)</t>
    </r>
  </si>
  <si>
    <t>№   п/п</t>
  </si>
  <si>
    <t>Санитарно-техническое оборудование</t>
  </si>
  <si>
    <t>Ед. изм.</t>
  </si>
  <si>
    <t xml:space="preserve">Кол-во </t>
  </si>
  <si>
    <t>Норма расхода, л/ч</t>
  </si>
  <si>
    <t>Общее водопотребление</t>
  </si>
  <si>
    <t>Общее водоотведение</t>
  </si>
  <si>
    <t>Суточн. расход, м3/сут</t>
  </si>
  <si>
    <t>Месячн. расход, м3/мес</t>
  </si>
  <si>
    <t>Годовой расход, м3/мес</t>
  </si>
  <si>
    <t>Мойка со смесителем</t>
  </si>
  <si>
    <t>шт.</t>
  </si>
  <si>
    <t>Душ индивидуального пользования</t>
  </si>
  <si>
    <t>Сидячая ванна</t>
  </si>
  <si>
    <t>Ванна длиной 1500-1700 мм</t>
  </si>
  <si>
    <t>Гигиенический душ (биде)</t>
  </si>
  <si>
    <t>Унитаз со смывным бачком</t>
  </si>
  <si>
    <t>Умывальник со смесителем</t>
  </si>
  <si>
    <t>Раковина со смесителем</t>
  </si>
  <si>
    <t>Итого:</t>
  </si>
  <si>
    <t>Примечание:</t>
  </si>
  <si>
    <t>"Внутренний водопровод и канализация зданий" и СНиП 2.04.01-85* (Таблица А.1)</t>
  </si>
  <si>
    <t>Абонент</t>
  </si>
  <si>
    <t>__________________ /___________________/</t>
  </si>
  <si>
    <t>"____"__________ 20____ г</t>
  </si>
  <si>
    <t>г. Нарьян-Мар, ул.</t>
  </si>
  <si>
    <t>Годовой расход, м3/год</t>
  </si>
  <si>
    <t>В столбце "2" указать установленное перечень санитарно - техническое оборудования, в столбце "4" его количество</t>
  </si>
  <si>
    <t>Примеча-ние</t>
  </si>
  <si>
    <t>Расчет баланса водопотребления и водоотведения</t>
  </si>
  <si>
    <t xml:space="preserve">1. Указать адрес жилого дома (квартиры) </t>
  </si>
  <si>
    <t>2. Указать количество установленных (планируемых к установке) в  Вашем жилом доме (квартире)   санитарно-технические оборудование</t>
  </si>
  <si>
    <t xml:space="preserve">1. Нормы расхода воды санитарно-техническим оборудованием в жилых зданиях приняты в соответствии со Сводом правил (СП 30.13330.2012) </t>
  </si>
  <si>
    <t>с водопроводом и канализацией без ванн</t>
  </si>
  <si>
    <t>потреб.</t>
  </si>
  <si>
    <t>Норма расхода, л/сутки</t>
  </si>
  <si>
    <t>с водопроводом, канализацией и ваннами с газовыми водонагревателями</t>
  </si>
  <si>
    <t>С централизованным горячим водоснабжением и сидячими ваннами</t>
  </si>
  <si>
    <t>С централизованным горячим водоснабжением и ваннами длиной 1500 - 1700 мм</t>
  </si>
  <si>
    <t xml:space="preserve">                              (адрес объекта)</t>
  </si>
  <si>
    <r>
      <t>2. Расчетный расход воды определен в соответствии с СП 31.13330.2010,  СНиП 2.04.02-84* Водоснабжение. Наружные сети и сооружения с учетом коэффициентов суточной и часовой неравномерности: К</t>
    </r>
    <r>
      <rPr>
        <vertAlign val="subscript"/>
        <sz val="9"/>
        <color rgb="FF000000"/>
        <rFont val="Times New Roman"/>
        <family val="1"/>
        <charset val="204"/>
      </rPr>
      <t>сут.max</t>
    </r>
    <r>
      <rPr>
        <sz val="9"/>
        <color rgb="FF000000"/>
        <rFont val="Times New Roman"/>
        <family val="1"/>
        <charset val="204"/>
      </rPr>
      <t>= 1,2; К</t>
    </r>
    <r>
      <rPr>
        <vertAlign val="subscript"/>
        <sz val="9"/>
        <color rgb="FF000000"/>
        <rFont val="Times New Roman"/>
        <family val="1"/>
        <charset val="204"/>
      </rPr>
      <t>час.max</t>
    </r>
    <r>
      <rPr>
        <sz val="9"/>
        <color rgb="FF000000"/>
        <rFont val="Times New Roman"/>
        <family val="1"/>
        <charset val="204"/>
      </rPr>
      <t xml:space="preserve"> =  1,3*1,15 = 1,495</t>
    </r>
  </si>
  <si>
    <t>2. Выбрать категорию жилого помещения</t>
  </si>
  <si>
    <t>Категория жилого помещения</t>
  </si>
  <si>
    <t>норматив</t>
  </si>
  <si>
    <t>кол-во человек</t>
  </si>
  <si>
    <t>МКД и ЖД с центральным холодным и горячим водопроводом, оборудованные ванной и (или) душем</t>
  </si>
  <si>
    <t>МКД и ЖД с центральным холодным и горячим водопроводом без ванны и (или) душа</t>
  </si>
  <si>
    <t xml:space="preserve">Норматив куб.м в месяц на 1 чел. </t>
  </si>
  <si>
    <t>МКД и ЖД с центральным холодным водопроводом, с газовым и (или электрическим нагревателем с ванной и (или) душем</t>
  </si>
  <si>
    <t>МКД и ЖД с центральным холодным водопроводом, с газовым и (или электрическим нагревателем без ванны и (или) душа</t>
  </si>
  <si>
    <t>МКД и ЖД с центральным холодным, с открытой системой теплоснабжения, оборудованные ванной и (или) душем</t>
  </si>
  <si>
    <t>МКД и ЖД с центральным холодным, с открытой системой теплоснабжения,без  ванны и (или) душа</t>
  </si>
  <si>
    <t>МКД и ЖД с центральным холодным водопроводом, с отоплением от индивидуальных котлов, а также с закрытой системой теплоснабжения, оборудованные ванной и (или) душем</t>
  </si>
  <si>
    <t>МКД и ЖД с центральным холодным водопроводом, с отоплением от индивидуальных котлов, а также с закрытой системой теплоснабжения, без ванны и (или) душа</t>
  </si>
  <si>
    <t>МКД и ЖД без  водопровода, с открытой системой теплоснабжения,  оборудованные ванной и (или) душем</t>
  </si>
  <si>
    <t>МКД и ЖД без  водопровода, с открытой системой теплоснабжения,  без  ванны и (или) душа</t>
  </si>
  <si>
    <t>МКД и ЖД  безводопровода, с отоплением от индивидуальных котлов, а также с закрытой системой теплоснабжения при водоснабжении от уличных водоразборных колонок или подвозе воды</t>
  </si>
  <si>
    <t>1. Нормы расхода воды  приняты в соответствии с Постановлением Администрации НАО от 31.05.2017 № 181-п</t>
  </si>
  <si>
    <t>"Внутренний водопровод и канализация зданий" и СНиП 2.04.01-85* (Таблица А.2)</t>
  </si>
  <si>
    <r>
      <t>водопотребление,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/сут.</t>
    </r>
  </si>
  <si>
    <t>ХВ</t>
  </si>
  <si>
    <t>ГВ</t>
  </si>
  <si>
    <t>ХВ+ГВ</t>
  </si>
  <si>
    <r>
      <t>водоотведение,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/сут.</t>
    </r>
  </si>
  <si>
    <t>Наименование  потребителя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</si>
</sst>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rgb="FF000000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8" fillId="2" borderId="4" xfId="0" applyFont="1" applyFill="1" applyBorder="1" applyAlignment="1">
      <alignment horizontal="center"/>
    </xf>
    <xf numFmtId="0" fontId="11" fillId="0" borderId="2" xfId="0" applyFont="1" applyBorder="1"/>
    <xf numFmtId="0" fontId="11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left" wrapText="1"/>
    </xf>
    <xf numFmtId="0" fontId="12" fillId="0" borderId="2" xfId="0" applyFont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F13" sqref="F13"/>
    </sheetView>
  </sheetViews>
  <sheetFormatPr defaultRowHeight="15" x14ac:dyDescent="0.25"/>
  <cols>
    <col min="1" max="1" width="5.7109375" customWidth="1"/>
    <col min="2" max="2" width="35.5703125" customWidth="1"/>
    <col min="12" max="12" width="10.5703125" customWidth="1"/>
  </cols>
  <sheetData>
    <row r="1" spans="1:15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4"/>
      <c r="N1" s="14"/>
      <c r="O1" s="1"/>
    </row>
    <row r="2" spans="1:15" ht="15.75" x14ac:dyDescent="0.25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  <c r="N2" s="15"/>
      <c r="O2" s="1"/>
    </row>
    <row r="3" spans="1:15" ht="15.75" x14ac:dyDescent="0.25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6"/>
      <c r="N3" s="16"/>
      <c r="O3" s="1"/>
    </row>
    <row r="4" spans="1:15" ht="15.75" x14ac:dyDescent="0.25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5"/>
      <c r="N4" s="15"/>
      <c r="O4" s="1"/>
    </row>
    <row r="5" spans="1:15" ht="15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5"/>
      <c r="N5" s="15"/>
      <c r="O5" s="1"/>
    </row>
    <row r="6" spans="1:15" ht="15.75" x14ac:dyDescent="0.2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4"/>
      <c r="N6" s="14"/>
      <c r="O6" s="1"/>
    </row>
    <row r="7" spans="1:15" x14ac:dyDescent="0.25">
      <c r="A7" s="2"/>
      <c r="B7" s="45" t="s">
        <v>27</v>
      </c>
      <c r="C7" s="45"/>
      <c r="D7" s="45"/>
      <c r="E7" s="45"/>
      <c r="F7" s="45"/>
      <c r="G7" s="45"/>
      <c r="H7" s="45"/>
      <c r="I7" s="45"/>
      <c r="J7" s="45"/>
      <c r="K7" s="45"/>
      <c r="L7" s="4"/>
      <c r="M7" s="2"/>
      <c r="N7" s="2"/>
      <c r="O7" s="1"/>
    </row>
    <row r="8" spans="1:15" x14ac:dyDescent="0.25">
      <c r="A8" s="2"/>
      <c r="B8" s="38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2"/>
      <c r="N8" s="2"/>
      <c r="O8" s="1"/>
    </row>
    <row r="9" spans="1:15" x14ac:dyDescent="0.25">
      <c r="A9" s="46"/>
      <c r="B9" s="46"/>
      <c r="C9" s="4"/>
      <c r="D9" s="4"/>
      <c r="E9" s="4"/>
      <c r="F9" s="4"/>
      <c r="G9" s="4"/>
      <c r="H9" s="4"/>
      <c r="I9" s="4"/>
      <c r="J9" s="4"/>
      <c r="K9" s="4"/>
      <c r="L9" s="4"/>
      <c r="M9" s="2"/>
      <c r="N9" s="2"/>
      <c r="O9" s="1"/>
    </row>
    <row r="10" spans="1:15" ht="21" customHeight="1" x14ac:dyDescent="0.25">
      <c r="A10" s="47" t="s">
        <v>2</v>
      </c>
      <c r="B10" s="43" t="s">
        <v>3</v>
      </c>
      <c r="C10" s="43" t="s">
        <v>4</v>
      </c>
      <c r="D10" s="43" t="s">
        <v>5</v>
      </c>
      <c r="E10" s="43" t="s">
        <v>6</v>
      </c>
      <c r="F10" s="40" t="s">
        <v>7</v>
      </c>
      <c r="G10" s="41"/>
      <c r="H10" s="42"/>
      <c r="I10" s="40" t="s">
        <v>8</v>
      </c>
      <c r="J10" s="41"/>
      <c r="K10" s="42"/>
      <c r="L10" s="43" t="s">
        <v>30</v>
      </c>
      <c r="M10" s="7"/>
      <c r="N10" s="7"/>
      <c r="O10" s="3"/>
    </row>
    <row r="11" spans="1:15" ht="45" x14ac:dyDescent="0.25">
      <c r="A11" s="48"/>
      <c r="B11" s="44"/>
      <c r="C11" s="44"/>
      <c r="D11" s="44"/>
      <c r="E11" s="44"/>
      <c r="F11" s="8" t="s">
        <v>9</v>
      </c>
      <c r="G11" s="8" t="s">
        <v>10</v>
      </c>
      <c r="H11" s="8" t="s">
        <v>28</v>
      </c>
      <c r="I11" s="8" t="s">
        <v>9</v>
      </c>
      <c r="J11" s="8" t="s">
        <v>10</v>
      </c>
      <c r="K11" s="8" t="s">
        <v>11</v>
      </c>
      <c r="L11" s="44"/>
      <c r="M11" s="7"/>
      <c r="N11" s="7"/>
      <c r="O11" s="3"/>
    </row>
    <row r="12" spans="1:15" x14ac:dyDescent="0.25">
      <c r="A12" s="9">
        <v>1</v>
      </c>
      <c r="B12" s="18">
        <v>2</v>
      </c>
      <c r="C12" s="9">
        <v>3</v>
      </c>
      <c r="D12" s="18">
        <v>4</v>
      </c>
      <c r="E12" s="9">
        <v>5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  <c r="K12" s="9">
        <v>12</v>
      </c>
      <c r="L12" s="9">
        <v>13</v>
      </c>
      <c r="M12" s="2"/>
      <c r="N12" s="2"/>
      <c r="O12" s="1"/>
    </row>
    <row r="13" spans="1:15" ht="20.25" customHeight="1" x14ac:dyDescent="0.25">
      <c r="A13" s="19">
        <v>1</v>
      </c>
      <c r="B13" s="20" t="s">
        <v>12</v>
      </c>
      <c r="C13" s="21" t="s">
        <v>13</v>
      </c>
      <c r="D13" s="22">
        <v>12</v>
      </c>
      <c r="E13" s="23">
        <v>10</v>
      </c>
      <c r="F13" s="24">
        <f>D13*E13/1000*24/1.495</f>
        <v>1.9264214046822741</v>
      </c>
      <c r="G13" s="24">
        <f>H13/12</f>
        <v>48.829431438127095</v>
      </c>
      <c r="H13" s="24">
        <f>F13*365/1.2</f>
        <v>585.95317725752511</v>
      </c>
      <c r="I13" s="24">
        <f>F13</f>
        <v>1.9264214046822741</v>
      </c>
      <c r="J13" s="24">
        <f>G13</f>
        <v>48.829431438127095</v>
      </c>
      <c r="K13" s="24">
        <f>H13</f>
        <v>585.95317725752511</v>
      </c>
      <c r="L13" s="24"/>
      <c r="M13" s="2"/>
      <c r="N13" s="2"/>
      <c r="O13" s="1"/>
    </row>
    <row r="14" spans="1:15" ht="20.25" customHeight="1" x14ac:dyDescent="0.25">
      <c r="A14" s="19">
        <v>2</v>
      </c>
      <c r="B14" s="20" t="s">
        <v>14</v>
      </c>
      <c r="C14" s="24" t="s">
        <v>13</v>
      </c>
      <c r="D14" s="22">
        <v>12</v>
      </c>
      <c r="E14" s="23">
        <v>12</v>
      </c>
      <c r="F14" s="24">
        <f t="shared" ref="F14:F20" si="0">D14*E14/1000*24/1.495</f>
        <v>2.3117056856187288</v>
      </c>
      <c r="G14" s="24">
        <f t="shared" ref="G14:G20" si="1">H14/12</f>
        <v>58.595317725752501</v>
      </c>
      <c r="H14" s="24">
        <f t="shared" ref="H14:H20" si="2">F14*365/1.2</f>
        <v>703.14381270903004</v>
      </c>
      <c r="I14" s="24">
        <f t="shared" ref="I14:I20" si="3">F14</f>
        <v>2.3117056856187288</v>
      </c>
      <c r="J14" s="24">
        <f t="shared" ref="J14:J20" si="4">G14</f>
        <v>58.595317725752501</v>
      </c>
      <c r="K14" s="24">
        <f t="shared" ref="K14:K20" si="5">H14</f>
        <v>703.14381270903004</v>
      </c>
      <c r="L14" s="24"/>
      <c r="M14" s="2"/>
      <c r="N14" s="2"/>
      <c r="O14" s="1"/>
    </row>
    <row r="15" spans="1:15" ht="20.25" customHeight="1" x14ac:dyDescent="0.25">
      <c r="A15" s="19">
        <v>3</v>
      </c>
      <c r="B15" s="20" t="s">
        <v>15</v>
      </c>
      <c r="C15" s="21" t="s">
        <v>13</v>
      </c>
      <c r="D15" s="22">
        <v>0</v>
      </c>
      <c r="E15" s="23">
        <v>15</v>
      </c>
      <c r="F15" s="24">
        <f t="shared" si="0"/>
        <v>0</v>
      </c>
      <c r="G15" s="24">
        <f t="shared" si="1"/>
        <v>0</v>
      </c>
      <c r="H15" s="24">
        <f t="shared" si="2"/>
        <v>0</v>
      </c>
      <c r="I15" s="24">
        <f t="shared" si="3"/>
        <v>0</v>
      </c>
      <c r="J15" s="24">
        <f t="shared" si="4"/>
        <v>0</v>
      </c>
      <c r="K15" s="24">
        <f t="shared" si="5"/>
        <v>0</v>
      </c>
      <c r="L15" s="24"/>
      <c r="M15" s="2"/>
      <c r="N15" s="2"/>
      <c r="O15" s="1"/>
    </row>
    <row r="16" spans="1:15" ht="20.25" customHeight="1" x14ac:dyDescent="0.25">
      <c r="A16" s="19">
        <v>4</v>
      </c>
      <c r="B16" s="25" t="s">
        <v>16</v>
      </c>
      <c r="C16" s="24" t="s">
        <v>13</v>
      </c>
      <c r="D16" s="22">
        <v>0</v>
      </c>
      <c r="E16" s="23">
        <v>22</v>
      </c>
      <c r="F16" s="24">
        <f t="shared" si="0"/>
        <v>0</v>
      </c>
      <c r="G16" s="24">
        <f t="shared" si="1"/>
        <v>0</v>
      </c>
      <c r="H16" s="24">
        <f t="shared" si="2"/>
        <v>0</v>
      </c>
      <c r="I16" s="24">
        <f t="shared" si="3"/>
        <v>0</v>
      </c>
      <c r="J16" s="24">
        <f t="shared" si="4"/>
        <v>0</v>
      </c>
      <c r="K16" s="24">
        <f t="shared" si="5"/>
        <v>0</v>
      </c>
      <c r="L16" s="24"/>
      <c r="M16" s="2"/>
      <c r="N16" s="2"/>
      <c r="O16" s="1"/>
    </row>
    <row r="17" spans="1:15" ht="20.25" customHeight="1" x14ac:dyDescent="0.25">
      <c r="A17" s="19">
        <v>5</v>
      </c>
      <c r="B17" s="20" t="s">
        <v>17</v>
      </c>
      <c r="C17" s="21" t="s">
        <v>13</v>
      </c>
      <c r="D17" s="22">
        <v>0</v>
      </c>
      <c r="E17" s="23">
        <v>1</v>
      </c>
      <c r="F17" s="24">
        <f t="shared" si="0"/>
        <v>0</v>
      </c>
      <c r="G17" s="24">
        <f t="shared" si="1"/>
        <v>0</v>
      </c>
      <c r="H17" s="24">
        <f t="shared" si="2"/>
        <v>0</v>
      </c>
      <c r="I17" s="24">
        <f t="shared" si="3"/>
        <v>0</v>
      </c>
      <c r="J17" s="24">
        <f t="shared" si="4"/>
        <v>0</v>
      </c>
      <c r="K17" s="24">
        <f t="shared" si="5"/>
        <v>0</v>
      </c>
      <c r="L17" s="24"/>
      <c r="M17" s="2"/>
      <c r="N17" s="2"/>
      <c r="O17" s="1"/>
    </row>
    <row r="18" spans="1:15" ht="20.25" customHeight="1" x14ac:dyDescent="0.25">
      <c r="A18" s="19">
        <v>6</v>
      </c>
      <c r="B18" s="25" t="s">
        <v>18</v>
      </c>
      <c r="C18" s="24" t="s">
        <v>13</v>
      </c>
      <c r="D18" s="22">
        <v>12</v>
      </c>
      <c r="E18" s="23">
        <v>4</v>
      </c>
      <c r="F18" s="24">
        <f t="shared" si="0"/>
        <v>0.77056856187290979</v>
      </c>
      <c r="G18" s="24">
        <f t="shared" si="1"/>
        <v>19.531772575250837</v>
      </c>
      <c r="H18" s="24">
        <f t="shared" si="2"/>
        <v>234.38127090301006</v>
      </c>
      <c r="I18" s="24">
        <f t="shared" si="3"/>
        <v>0.77056856187290979</v>
      </c>
      <c r="J18" s="24">
        <f t="shared" si="4"/>
        <v>19.531772575250837</v>
      </c>
      <c r="K18" s="24">
        <f t="shared" si="5"/>
        <v>234.38127090301006</v>
      </c>
      <c r="L18" s="24"/>
      <c r="M18" s="2"/>
      <c r="N18" s="2"/>
      <c r="O18" s="1"/>
    </row>
    <row r="19" spans="1:15" ht="20.25" customHeight="1" x14ac:dyDescent="0.25">
      <c r="A19" s="19">
        <v>7</v>
      </c>
      <c r="B19" s="25" t="s">
        <v>19</v>
      </c>
      <c r="C19" s="24" t="s">
        <v>13</v>
      </c>
      <c r="D19" s="22">
        <v>12</v>
      </c>
      <c r="E19" s="23">
        <v>5</v>
      </c>
      <c r="F19" s="24">
        <f t="shared" si="0"/>
        <v>0.96321070234113704</v>
      </c>
      <c r="G19" s="24">
        <f t="shared" si="1"/>
        <v>24.414715719063548</v>
      </c>
      <c r="H19" s="24">
        <f t="shared" si="2"/>
        <v>292.97658862876256</v>
      </c>
      <c r="I19" s="24">
        <f t="shared" si="3"/>
        <v>0.96321070234113704</v>
      </c>
      <c r="J19" s="24">
        <f t="shared" si="4"/>
        <v>24.414715719063548</v>
      </c>
      <c r="K19" s="24">
        <f t="shared" si="5"/>
        <v>292.97658862876256</v>
      </c>
      <c r="L19" s="24"/>
      <c r="M19" s="2"/>
      <c r="N19" s="2"/>
      <c r="O19" s="1"/>
    </row>
    <row r="20" spans="1:15" ht="20.25" customHeight="1" x14ac:dyDescent="0.25">
      <c r="A20" s="19">
        <v>8</v>
      </c>
      <c r="B20" s="25" t="s">
        <v>20</v>
      </c>
      <c r="C20" s="24" t="s">
        <v>13</v>
      </c>
      <c r="D20" s="22">
        <v>0</v>
      </c>
      <c r="E20" s="23">
        <v>10</v>
      </c>
      <c r="F20" s="24">
        <f t="shared" si="0"/>
        <v>0</v>
      </c>
      <c r="G20" s="24">
        <f t="shared" si="1"/>
        <v>0</v>
      </c>
      <c r="H20" s="24">
        <f t="shared" si="2"/>
        <v>0</v>
      </c>
      <c r="I20" s="24">
        <f t="shared" si="3"/>
        <v>0</v>
      </c>
      <c r="J20" s="24">
        <f t="shared" si="4"/>
        <v>0</v>
      </c>
      <c r="K20" s="24">
        <f t="shared" si="5"/>
        <v>0</v>
      </c>
      <c r="L20" s="24"/>
      <c r="M20" s="2"/>
      <c r="N20" s="2"/>
      <c r="O20" s="1"/>
    </row>
    <row r="21" spans="1:15" x14ac:dyDescent="0.25">
      <c r="A21" s="19"/>
      <c r="B21" s="26" t="s">
        <v>21</v>
      </c>
      <c r="C21" s="24"/>
      <c r="D21" s="24"/>
      <c r="E21" s="24"/>
      <c r="F21" s="27">
        <f>SUM(F13:F20)</f>
        <v>5.9719063545150499</v>
      </c>
      <c r="G21" s="27">
        <f t="shared" ref="G21:K21" si="6">SUM(G13:G20)</f>
        <v>151.37123745819397</v>
      </c>
      <c r="H21" s="27">
        <f t="shared" si="6"/>
        <v>1816.4548494983278</v>
      </c>
      <c r="I21" s="27">
        <f t="shared" si="6"/>
        <v>5.9719063545150499</v>
      </c>
      <c r="J21" s="27">
        <f t="shared" si="6"/>
        <v>151.37123745819397</v>
      </c>
      <c r="K21" s="27">
        <f t="shared" si="6"/>
        <v>1816.4548494983278</v>
      </c>
      <c r="L21" s="11"/>
      <c r="M21" s="2"/>
      <c r="N21" s="2"/>
      <c r="O21" s="1"/>
    </row>
    <row r="22" spans="1:15" x14ac:dyDescent="0.25">
      <c r="A22" s="2"/>
      <c r="B22" s="12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"/>
      <c r="N22" s="2"/>
      <c r="O22" s="1"/>
    </row>
    <row r="23" spans="1:15" x14ac:dyDescent="0.25">
      <c r="A23" s="2"/>
      <c r="B23" s="12" t="s">
        <v>34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"/>
      <c r="N23" s="2"/>
      <c r="O23" s="1"/>
    </row>
    <row r="24" spans="1:15" x14ac:dyDescent="0.25">
      <c r="A24" s="2"/>
      <c r="B24" s="12" t="s">
        <v>23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"/>
      <c r="N24" s="2"/>
      <c r="O24" s="1"/>
    </row>
    <row r="25" spans="1:15" ht="26.25" customHeight="1" x14ac:dyDescent="0.25">
      <c r="A25" s="17"/>
      <c r="B25" s="39" t="s">
        <v>42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2"/>
      <c r="N25" s="2"/>
      <c r="O25" s="1"/>
    </row>
    <row r="26" spans="1:15" ht="26.25" customHeight="1" x14ac:dyDescent="0.25">
      <c r="A26" s="1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"/>
      <c r="N26" s="2"/>
      <c r="O26" s="1"/>
    </row>
    <row r="27" spans="1:15" x14ac:dyDescent="0.25">
      <c r="A27" s="2"/>
      <c r="B27" s="2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</row>
    <row r="28" spans="1:15" x14ac:dyDescent="0.25">
      <c r="A28" s="2"/>
      <c r="B28" s="2" t="s">
        <v>25</v>
      </c>
      <c r="C28" s="2"/>
      <c r="D28" s="2"/>
      <c r="E28" s="2"/>
      <c r="F28" s="2"/>
      <c r="G28" s="12" t="s">
        <v>26</v>
      </c>
      <c r="H28" s="2"/>
      <c r="I28" s="2"/>
      <c r="J28" s="2"/>
      <c r="K28" s="2"/>
      <c r="L28" s="2"/>
      <c r="M28" s="2"/>
      <c r="N28" s="2"/>
      <c r="O28" s="1"/>
    </row>
    <row r="29" spans="1:15" x14ac:dyDescent="0.25">
      <c r="A29" s="36"/>
      <c r="B29" s="36"/>
      <c r="C29" s="2"/>
      <c r="D29" s="2"/>
      <c r="E29" s="2"/>
      <c r="F29" s="2"/>
      <c r="G29" s="2"/>
      <c r="H29" s="2"/>
      <c r="I29" s="13"/>
      <c r="J29" s="2"/>
      <c r="K29" s="2"/>
      <c r="L29" s="2"/>
      <c r="M29" s="2"/>
      <c r="N29" s="2"/>
      <c r="O29" s="1"/>
    </row>
    <row r="30" spans="1:15" x14ac:dyDescent="0.25">
      <c r="A30" s="2"/>
      <c r="C30" s="2"/>
      <c r="D30" s="2"/>
      <c r="E30" s="2"/>
      <c r="F30" s="2"/>
      <c r="G30" s="2"/>
      <c r="H30" s="2"/>
      <c r="I30" s="12"/>
      <c r="J30" s="2"/>
      <c r="K30" s="2"/>
      <c r="L30" s="2"/>
      <c r="M30" s="2"/>
      <c r="N30" s="2"/>
      <c r="O30" s="1"/>
    </row>
  </sheetData>
  <mergeCells count="18">
    <mergeCell ref="D10:D11"/>
    <mergeCell ref="E10:E11"/>
    <mergeCell ref="A29:B29"/>
    <mergeCell ref="A1:L1"/>
    <mergeCell ref="A3:L3"/>
    <mergeCell ref="A4:L4"/>
    <mergeCell ref="A5:L5"/>
    <mergeCell ref="A6:L6"/>
    <mergeCell ref="B25:L25"/>
    <mergeCell ref="F10:H10"/>
    <mergeCell ref="I10:K10"/>
    <mergeCell ref="L10:L11"/>
    <mergeCell ref="B7:K7"/>
    <mergeCell ref="B8:L8"/>
    <mergeCell ref="A9:B9"/>
    <mergeCell ref="A10:A11"/>
    <mergeCell ref="B10:B11"/>
    <mergeCell ref="C10:C11"/>
  </mergeCells>
  <pageMargins left="0.51181102362204722" right="0.5118110236220472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M4" sqref="M4"/>
    </sheetView>
  </sheetViews>
  <sheetFormatPr defaultRowHeight="15" x14ac:dyDescent="0.25"/>
  <cols>
    <col min="1" max="1" width="5.7109375" style="33" customWidth="1"/>
    <col min="2" max="2" width="35.5703125" style="33" customWidth="1"/>
    <col min="3" max="11" width="9.140625" style="33"/>
    <col min="12" max="12" width="10.5703125" style="33" customWidth="1"/>
    <col min="13" max="16384" width="9.140625" style="33"/>
  </cols>
  <sheetData>
    <row r="1" spans="1:1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9"/>
      <c r="N1" s="29"/>
      <c r="O1" s="2"/>
    </row>
    <row r="2" spans="1:15" x14ac:dyDescent="0.25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  <c r="O2" s="2"/>
    </row>
    <row r="3" spans="1:15" x14ac:dyDescent="0.25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7"/>
      <c r="N3" s="17"/>
      <c r="O3" s="2"/>
    </row>
    <row r="4" spans="1:15" x14ac:dyDescent="0.25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0"/>
      <c r="N4" s="30"/>
      <c r="O4" s="2"/>
    </row>
    <row r="5" spans="1:1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0"/>
      <c r="N5" s="30"/>
      <c r="O5" s="2"/>
    </row>
    <row r="6" spans="1:15" x14ac:dyDescent="0.25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29"/>
      <c r="N6" s="29"/>
      <c r="O6" s="2"/>
    </row>
    <row r="7" spans="1:15" x14ac:dyDescent="0.25">
      <c r="A7" s="2"/>
      <c r="B7" s="45" t="s">
        <v>27</v>
      </c>
      <c r="C7" s="45"/>
      <c r="D7" s="45"/>
      <c r="E7" s="45"/>
      <c r="F7" s="45"/>
      <c r="G7" s="45"/>
      <c r="H7" s="45"/>
      <c r="I7" s="45"/>
      <c r="J7" s="45"/>
      <c r="K7" s="45"/>
      <c r="L7" s="4"/>
      <c r="M7" s="2"/>
      <c r="N7" s="2"/>
      <c r="O7" s="2"/>
    </row>
    <row r="8" spans="1:15" x14ac:dyDescent="0.25">
      <c r="A8" s="2"/>
      <c r="B8" s="38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2"/>
      <c r="N8" s="2"/>
      <c r="O8" s="2"/>
    </row>
    <row r="9" spans="1:15" x14ac:dyDescent="0.25">
      <c r="A9" s="46"/>
      <c r="B9" s="46"/>
      <c r="C9" s="4"/>
      <c r="D9" s="4"/>
      <c r="E9" s="4"/>
      <c r="F9" s="4"/>
      <c r="G9" s="4"/>
      <c r="H9" s="4"/>
      <c r="I9" s="4"/>
      <c r="J9" s="4"/>
      <c r="K9" s="4"/>
      <c r="L9" s="4"/>
      <c r="M9" s="2"/>
      <c r="N9" s="2"/>
      <c r="O9" s="2"/>
    </row>
    <row r="10" spans="1:15" ht="21" customHeight="1" x14ac:dyDescent="0.25">
      <c r="A10" s="47" t="s">
        <v>2</v>
      </c>
      <c r="B10" s="43" t="s">
        <v>3</v>
      </c>
      <c r="C10" s="43" t="s">
        <v>4</v>
      </c>
      <c r="D10" s="43" t="s">
        <v>5</v>
      </c>
      <c r="E10" s="43" t="s">
        <v>37</v>
      </c>
      <c r="F10" s="40" t="s">
        <v>7</v>
      </c>
      <c r="G10" s="41"/>
      <c r="H10" s="42"/>
      <c r="I10" s="40" t="s">
        <v>8</v>
      </c>
      <c r="J10" s="41"/>
      <c r="K10" s="42"/>
      <c r="L10" s="43" t="s">
        <v>30</v>
      </c>
      <c r="M10" s="6"/>
      <c r="N10" s="6"/>
      <c r="O10" s="6"/>
    </row>
    <row r="11" spans="1:15" ht="45" x14ac:dyDescent="0.25">
      <c r="A11" s="48"/>
      <c r="B11" s="44"/>
      <c r="C11" s="44"/>
      <c r="D11" s="44"/>
      <c r="E11" s="44"/>
      <c r="F11" s="8" t="s">
        <v>9</v>
      </c>
      <c r="G11" s="8" t="s">
        <v>10</v>
      </c>
      <c r="H11" s="8" t="s">
        <v>28</v>
      </c>
      <c r="I11" s="8" t="s">
        <v>9</v>
      </c>
      <c r="J11" s="8" t="s">
        <v>10</v>
      </c>
      <c r="K11" s="8" t="s">
        <v>11</v>
      </c>
      <c r="L11" s="44"/>
      <c r="M11" s="6"/>
      <c r="N11" s="6"/>
      <c r="O11" s="6"/>
    </row>
    <row r="12" spans="1:15" x14ac:dyDescent="0.25">
      <c r="A12" s="31">
        <v>1</v>
      </c>
      <c r="B12" s="32">
        <v>2</v>
      </c>
      <c r="C12" s="31">
        <v>3</v>
      </c>
      <c r="D12" s="32">
        <v>4</v>
      </c>
      <c r="E12" s="31">
        <v>5</v>
      </c>
      <c r="F12" s="31">
        <v>7</v>
      </c>
      <c r="G12" s="31">
        <v>8</v>
      </c>
      <c r="H12" s="31">
        <v>9</v>
      </c>
      <c r="I12" s="31">
        <v>10</v>
      </c>
      <c r="J12" s="31">
        <v>11</v>
      </c>
      <c r="K12" s="31">
        <v>12</v>
      </c>
      <c r="L12" s="31">
        <v>13</v>
      </c>
      <c r="M12" s="2"/>
      <c r="N12" s="2"/>
      <c r="O12" s="2"/>
    </row>
    <row r="13" spans="1:15" ht="39" customHeight="1" x14ac:dyDescent="0.25">
      <c r="A13" s="19">
        <v>1</v>
      </c>
      <c r="B13" s="35" t="s">
        <v>35</v>
      </c>
      <c r="C13" s="21" t="s">
        <v>36</v>
      </c>
      <c r="D13" s="22">
        <v>0</v>
      </c>
      <c r="E13" s="23">
        <v>100</v>
      </c>
      <c r="F13" s="24">
        <f>D13*E13/1000/1.49</f>
        <v>0</v>
      </c>
      <c r="G13" s="24">
        <f>H13/12</f>
        <v>0</v>
      </c>
      <c r="H13" s="24">
        <f>F13*365/1.2</f>
        <v>0</v>
      </c>
      <c r="I13" s="24">
        <f>F13</f>
        <v>0</v>
      </c>
      <c r="J13" s="24">
        <f>G13</f>
        <v>0</v>
      </c>
      <c r="K13" s="24">
        <f>H13</f>
        <v>0</v>
      </c>
      <c r="L13" s="24"/>
      <c r="M13" s="2"/>
      <c r="N13" s="2"/>
      <c r="O13" s="2"/>
    </row>
    <row r="14" spans="1:15" ht="54" customHeight="1" x14ac:dyDescent="0.25">
      <c r="A14" s="19">
        <v>2</v>
      </c>
      <c r="B14" s="35" t="s">
        <v>38</v>
      </c>
      <c r="C14" s="21" t="s">
        <v>36</v>
      </c>
      <c r="D14" s="22">
        <v>0</v>
      </c>
      <c r="E14" s="23">
        <v>210</v>
      </c>
      <c r="F14" s="24">
        <f t="shared" ref="F14:F15" si="0">D14*E14/1000/1.49</f>
        <v>0</v>
      </c>
      <c r="G14" s="24">
        <f t="shared" ref="G14:G15" si="1">H14/12</f>
        <v>0</v>
      </c>
      <c r="H14" s="24">
        <f t="shared" ref="H14:H15" si="2">F14*365/1.2</f>
        <v>0</v>
      </c>
      <c r="I14" s="24">
        <f t="shared" ref="I14:K16" si="3">F14</f>
        <v>0</v>
      </c>
      <c r="J14" s="24">
        <f t="shared" si="3"/>
        <v>0</v>
      </c>
      <c r="K14" s="24">
        <f t="shared" si="3"/>
        <v>0</v>
      </c>
      <c r="L14" s="24"/>
      <c r="M14" s="2"/>
      <c r="N14" s="2"/>
      <c r="O14" s="2"/>
    </row>
    <row r="15" spans="1:15" ht="39" customHeight="1" x14ac:dyDescent="0.25">
      <c r="A15" s="19">
        <v>3</v>
      </c>
      <c r="B15" s="35" t="s">
        <v>39</v>
      </c>
      <c r="C15" s="21" t="s">
        <v>36</v>
      </c>
      <c r="D15" s="22">
        <v>0</v>
      </c>
      <c r="E15" s="23">
        <v>230</v>
      </c>
      <c r="F15" s="24">
        <f t="shared" si="0"/>
        <v>0</v>
      </c>
      <c r="G15" s="24">
        <f t="shared" si="1"/>
        <v>0</v>
      </c>
      <c r="H15" s="24">
        <f t="shared" si="2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/>
      <c r="M15" s="2"/>
      <c r="N15" s="2"/>
      <c r="O15" s="2"/>
    </row>
    <row r="16" spans="1:15" ht="44.25" customHeight="1" x14ac:dyDescent="0.25">
      <c r="A16" s="19">
        <v>4</v>
      </c>
      <c r="B16" s="35" t="s">
        <v>40</v>
      </c>
      <c r="C16" s="21" t="s">
        <v>36</v>
      </c>
      <c r="D16" s="22">
        <v>39</v>
      </c>
      <c r="E16" s="23">
        <v>250</v>
      </c>
      <c r="F16" s="24">
        <f>D16*E16/1000</f>
        <v>9.75</v>
      </c>
      <c r="G16" s="24">
        <f>H16/12</f>
        <v>165.30797101449275</v>
      </c>
      <c r="H16" s="24">
        <f>F16*365/1.2/1.495</f>
        <v>1983.695652173913</v>
      </c>
      <c r="I16" s="24">
        <f t="shared" si="3"/>
        <v>9.75</v>
      </c>
      <c r="J16" s="24">
        <f t="shared" si="3"/>
        <v>165.30797101449275</v>
      </c>
      <c r="K16" s="24">
        <f t="shared" si="3"/>
        <v>1983.695652173913</v>
      </c>
      <c r="L16" s="24"/>
      <c r="M16" s="2"/>
      <c r="N16" s="2"/>
      <c r="O16" s="2"/>
    </row>
    <row r="17" spans="1:15" x14ac:dyDescent="0.25">
      <c r="A17" s="19"/>
      <c r="B17" s="26" t="s">
        <v>21</v>
      </c>
      <c r="C17" s="24"/>
      <c r="D17" s="24"/>
      <c r="E17" s="24"/>
      <c r="F17" s="27">
        <f t="shared" ref="F17:K17" si="4">SUM(F13:F16)</f>
        <v>9.75</v>
      </c>
      <c r="G17" s="27">
        <f t="shared" si="4"/>
        <v>165.30797101449275</v>
      </c>
      <c r="H17" s="27">
        <f t="shared" si="4"/>
        <v>1983.695652173913</v>
      </c>
      <c r="I17" s="27">
        <f t="shared" si="4"/>
        <v>9.75</v>
      </c>
      <c r="J17" s="27">
        <f t="shared" si="4"/>
        <v>165.30797101449275</v>
      </c>
      <c r="K17" s="27">
        <f t="shared" si="4"/>
        <v>1983.695652173913</v>
      </c>
      <c r="L17" s="11"/>
      <c r="M17" s="2"/>
      <c r="N17" s="2"/>
      <c r="O17" s="2"/>
    </row>
    <row r="18" spans="1:15" x14ac:dyDescent="0.25">
      <c r="A18" s="2"/>
      <c r="B18" s="12" t="s">
        <v>22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"/>
      <c r="N18" s="2"/>
      <c r="O18" s="2"/>
    </row>
    <row r="19" spans="1:15" x14ac:dyDescent="0.25">
      <c r="A19" s="2"/>
      <c r="B19" s="12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  <c r="N19" s="2"/>
      <c r="O19" s="2"/>
    </row>
    <row r="20" spans="1:15" x14ac:dyDescent="0.25">
      <c r="A20" s="2"/>
      <c r="B20" s="12" t="s">
        <v>60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"/>
      <c r="N20" s="2"/>
      <c r="O20" s="2"/>
    </row>
    <row r="21" spans="1:15" ht="26.25" customHeight="1" x14ac:dyDescent="0.25">
      <c r="A21" s="17"/>
      <c r="B21" s="39" t="s">
        <v>42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2"/>
      <c r="N21" s="2"/>
      <c r="O21" s="2"/>
    </row>
    <row r="22" spans="1:15" ht="26.25" customHeight="1" x14ac:dyDescent="0.25">
      <c r="A22" s="1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"/>
      <c r="N22" s="2"/>
      <c r="O22" s="2"/>
    </row>
    <row r="23" spans="1:15" x14ac:dyDescent="0.2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 t="s">
        <v>25</v>
      </c>
      <c r="C24" s="2"/>
      <c r="D24" s="2"/>
      <c r="E24" s="2"/>
      <c r="F24" s="2"/>
      <c r="G24" s="2" t="s">
        <v>26</v>
      </c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36"/>
      <c r="B25" s="3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18">
    <mergeCell ref="B7:K7"/>
    <mergeCell ref="A1:L1"/>
    <mergeCell ref="A3:L3"/>
    <mergeCell ref="A4:L4"/>
    <mergeCell ref="A5:L5"/>
    <mergeCell ref="A6:L6"/>
    <mergeCell ref="B21:L21"/>
    <mergeCell ref="A25:B25"/>
    <mergeCell ref="B8:L8"/>
    <mergeCell ref="A9:B9"/>
    <mergeCell ref="A10:A11"/>
    <mergeCell ref="B10:B11"/>
    <mergeCell ref="C10:C11"/>
    <mergeCell ref="D10:D11"/>
    <mergeCell ref="E10:E11"/>
    <mergeCell ref="F10:H10"/>
    <mergeCell ref="I10:K10"/>
    <mergeCell ref="L10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8" sqref="B8:B9"/>
    </sheetView>
  </sheetViews>
  <sheetFormatPr defaultRowHeight="15" x14ac:dyDescent="0.25"/>
  <cols>
    <col min="1" max="1" width="5.7109375" style="33" customWidth="1"/>
    <col min="2" max="2" width="38.42578125" style="33" customWidth="1"/>
    <col min="3" max="10" width="9.140625" style="33"/>
    <col min="11" max="11" width="10.5703125" style="33" customWidth="1"/>
    <col min="12" max="16384" width="9.140625" style="33"/>
  </cols>
  <sheetData>
    <row r="1" spans="1:14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9"/>
      <c r="M1" s="29"/>
      <c r="N1" s="2"/>
    </row>
    <row r="2" spans="1:14" x14ac:dyDescent="0.25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30"/>
      <c r="M2" s="30"/>
      <c r="N2" s="2"/>
    </row>
    <row r="3" spans="1:14" x14ac:dyDescent="0.25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7"/>
      <c r="M3" s="17"/>
      <c r="N3" s="2"/>
    </row>
    <row r="4" spans="1:14" x14ac:dyDescent="0.25">
      <c r="A4" s="49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29"/>
      <c r="M4" s="29"/>
      <c r="N4" s="2"/>
    </row>
    <row r="5" spans="1:14" x14ac:dyDescent="0.25">
      <c r="A5" s="2"/>
      <c r="B5" s="45" t="s">
        <v>27</v>
      </c>
      <c r="C5" s="45"/>
      <c r="D5" s="45"/>
      <c r="E5" s="45"/>
      <c r="F5" s="45"/>
      <c r="G5" s="45"/>
      <c r="H5" s="45"/>
      <c r="I5" s="45"/>
      <c r="J5" s="45"/>
      <c r="K5" s="4"/>
      <c r="L5" s="2"/>
      <c r="M5" s="2"/>
      <c r="N5" s="2"/>
    </row>
    <row r="6" spans="1:14" x14ac:dyDescent="0.25">
      <c r="A6" s="2"/>
      <c r="B6" s="38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2"/>
      <c r="M6" s="2"/>
      <c r="N6" s="2"/>
    </row>
    <row r="7" spans="1:14" x14ac:dyDescent="0.25">
      <c r="A7" s="46"/>
      <c r="B7" s="46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</row>
    <row r="8" spans="1:14" ht="32.25" customHeight="1" x14ac:dyDescent="0.25">
      <c r="A8" s="47" t="s">
        <v>2</v>
      </c>
      <c r="B8" s="43" t="s">
        <v>44</v>
      </c>
      <c r="C8" s="50" t="s">
        <v>49</v>
      </c>
      <c r="D8" s="51"/>
      <c r="E8" s="40" t="s">
        <v>7</v>
      </c>
      <c r="F8" s="41"/>
      <c r="G8" s="42"/>
      <c r="H8" s="40" t="s">
        <v>8</v>
      </c>
      <c r="I8" s="41"/>
      <c r="J8" s="42"/>
      <c r="K8" s="43" t="s">
        <v>30</v>
      </c>
      <c r="L8" s="6"/>
      <c r="M8" s="6"/>
      <c r="N8" s="6"/>
    </row>
    <row r="9" spans="1:14" ht="45" x14ac:dyDescent="0.25">
      <c r="A9" s="48"/>
      <c r="B9" s="44"/>
      <c r="C9" s="10" t="s">
        <v>46</v>
      </c>
      <c r="D9" s="10" t="s">
        <v>45</v>
      </c>
      <c r="E9" s="8" t="s">
        <v>9</v>
      </c>
      <c r="F9" s="8" t="s">
        <v>10</v>
      </c>
      <c r="G9" s="8" t="s">
        <v>28</v>
      </c>
      <c r="H9" s="8" t="s">
        <v>9</v>
      </c>
      <c r="I9" s="8" t="s">
        <v>10</v>
      </c>
      <c r="J9" s="8" t="s">
        <v>11</v>
      </c>
      <c r="K9" s="44"/>
      <c r="L9" s="6"/>
      <c r="M9" s="6"/>
      <c r="N9" s="6"/>
    </row>
    <row r="10" spans="1:14" x14ac:dyDescent="0.25">
      <c r="A10" s="31">
        <v>1</v>
      </c>
      <c r="B10" s="32">
        <v>2</v>
      </c>
      <c r="C10" s="32">
        <v>4</v>
      </c>
      <c r="D10" s="31">
        <v>5</v>
      </c>
      <c r="E10" s="31">
        <v>7</v>
      </c>
      <c r="F10" s="31">
        <v>8</v>
      </c>
      <c r="G10" s="31">
        <v>9</v>
      </c>
      <c r="H10" s="31">
        <v>10</v>
      </c>
      <c r="I10" s="31">
        <v>11</v>
      </c>
      <c r="J10" s="31">
        <v>12</v>
      </c>
      <c r="K10" s="31">
        <v>13</v>
      </c>
      <c r="L10" s="2"/>
      <c r="M10" s="2"/>
      <c r="N10" s="2"/>
    </row>
    <row r="11" spans="1:14" ht="50.25" customHeight="1" x14ac:dyDescent="0.25">
      <c r="A11" s="19">
        <v>1</v>
      </c>
      <c r="B11" s="35" t="s">
        <v>47</v>
      </c>
      <c r="C11" s="22">
        <v>39</v>
      </c>
      <c r="D11" s="23">
        <v>7.21</v>
      </c>
      <c r="E11" s="24">
        <f>G11/365*1.2*1.495</f>
        <v>9.2446027397260266</v>
      </c>
      <c r="F11" s="24">
        <f>C11*D11</f>
        <v>281.19</v>
      </c>
      <c r="G11" s="24">
        <f>F11*12/1.2/1.495</f>
        <v>1880.8695652173913</v>
      </c>
      <c r="H11" s="24">
        <f>E11</f>
        <v>9.2446027397260266</v>
      </c>
      <c r="I11" s="24">
        <f>F11</f>
        <v>281.19</v>
      </c>
      <c r="J11" s="24">
        <f>G11</f>
        <v>1880.8695652173913</v>
      </c>
      <c r="K11" s="24"/>
      <c r="L11" s="2"/>
      <c r="M11" s="2"/>
      <c r="N11" s="2"/>
    </row>
    <row r="12" spans="1:14" ht="54" customHeight="1" x14ac:dyDescent="0.25">
      <c r="A12" s="19">
        <v>2</v>
      </c>
      <c r="B12" s="35" t="s">
        <v>48</v>
      </c>
      <c r="C12" s="22">
        <v>1</v>
      </c>
      <c r="D12" s="23">
        <v>4.18</v>
      </c>
      <c r="E12" s="24">
        <f t="shared" ref="E12:E21" si="0">G12/365*1.2*1.495</f>
        <v>0.13742465753424657</v>
      </c>
      <c r="F12" s="24">
        <f t="shared" ref="F12:F21" si="1">C12*D12</f>
        <v>4.18</v>
      </c>
      <c r="G12" s="24">
        <f t="shared" ref="G12:G21" si="2">F12*12/1.2/1.495</f>
        <v>27.959866220735783</v>
      </c>
      <c r="H12" s="24">
        <f t="shared" ref="H12:J12" si="3">E12</f>
        <v>0.13742465753424657</v>
      </c>
      <c r="I12" s="24">
        <f t="shared" si="3"/>
        <v>4.18</v>
      </c>
      <c r="J12" s="24">
        <f t="shared" si="3"/>
        <v>27.959866220735783</v>
      </c>
      <c r="K12" s="24"/>
      <c r="L12" s="2"/>
      <c r="M12" s="2"/>
      <c r="N12" s="2"/>
    </row>
    <row r="13" spans="1:14" ht="63.75" customHeight="1" x14ac:dyDescent="0.25">
      <c r="A13" s="19">
        <v>3</v>
      </c>
      <c r="B13" s="35" t="s">
        <v>50</v>
      </c>
      <c r="C13" s="22">
        <v>1</v>
      </c>
      <c r="D13" s="23">
        <v>5.56</v>
      </c>
      <c r="E13" s="24">
        <f t="shared" si="0"/>
        <v>0.18279452054794521</v>
      </c>
      <c r="F13" s="24">
        <f t="shared" si="1"/>
        <v>5.56</v>
      </c>
      <c r="G13" s="24">
        <f t="shared" si="2"/>
        <v>37.190635451505017</v>
      </c>
      <c r="H13" s="24">
        <f t="shared" ref="H13:H21" si="4">E13</f>
        <v>0.18279452054794521</v>
      </c>
      <c r="I13" s="24">
        <f t="shared" ref="I13:I21" si="5">F13</f>
        <v>5.56</v>
      </c>
      <c r="J13" s="24">
        <f t="shared" ref="J13:J21" si="6">G13</f>
        <v>37.190635451505017</v>
      </c>
      <c r="K13" s="24"/>
      <c r="L13" s="2"/>
      <c r="M13" s="2"/>
      <c r="N13" s="2"/>
    </row>
    <row r="14" spans="1:14" ht="66" customHeight="1" x14ac:dyDescent="0.25">
      <c r="A14" s="19">
        <v>4</v>
      </c>
      <c r="B14" s="35" t="s">
        <v>51</v>
      </c>
      <c r="C14" s="22">
        <v>1</v>
      </c>
      <c r="D14" s="23">
        <v>4.18</v>
      </c>
      <c r="E14" s="24">
        <f t="shared" si="0"/>
        <v>0.13742465753424657</v>
      </c>
      <c r="F14" s="24">
        <f t="shared" si="1"/>
        <v>4.18</v>
      </c>
      <c r="G14" s="24">
        <f t="shared" si="2"/>
        <v>27.959866220735783</v>
      </c>
      <c r="H14" s="24">
        <f t="shared" si="4"/>
        <v>0.13742465753424657</v>
      </c>
      <c r="I14" s="24">
        <f t="shared" si="5"/>
        <v>4.18</v>
      </c>
      <c r="J14" s="24">
        <f t="shared" si="6"/>
        <v>27.959866220735783</v>
      </c>
      <c r="K14" s="24"/>
      <c r="L14" s="2"/>
      <c r="M14" s="2"/>
      <c r="N14" s="2"/>
    </row>
    <row r="15" spans="1:14" ht="54" customHeight="1" x14ac:dyDescent="0.25">
      <c r="A15" s="19"/>
      <c r="B15" s="35" t="s">
        <v>52</v>
      </c>
      <c r="C15" s="22">
        <v>1</v>
      </c>
      <c r="D15" s="23">
        <v>6.47</v>
      </c>
      <c r="E15" s="24">
        <f t="shared" si="0"/>
        <v>0.21271232876712329</v>
      </c>
      <c r="F15" s="24">
        <f t="shared" si="1"/>
        <v>6.47</v>
      </c>
      <c r="G15" s="24">
        <f t="shared" si="2"/>
        <v>43.277591973244149</v>
      </c>
      <c r="H15" s="24">
        <f t="shared" si="4"/>
        <v>0.21271232876712329</v>
      </c>
      <c r="I15" s="24">
        <f t="shared" si="5"/>
        <v>6.47</v>
      </c>
      <c r="J15" s="24">
        <f t="shared" si="6"/>
        <v>43.277591973244149</v>
      </c>
      <c r="K15" s="24"/>
      <c r="L15" s="2"/>
      <c r="M15" s="2"/>
      <c r="N15" s="2"/>
    </row>
    <row r="16" spans="1:14" ht="54" customHeight="1" x14ac:dyDescent="0.25">
      <c r="A16" s="19"/>
      <c r="B16" s="35" t="s">
        <v>53</v>
      </c>
      <c r="C16" s="22">
        <v>1</v>
      </c>
      <c r="D16" s="23">
        <v>3.86</v>
      </c>
      <c r="E16" s="24">
        <f t="shared" si="0"/>
        <v>0.12690410958904108</v>
      </c>
      <c r="F16" s="24">
        <f t="shared" si="1"/>
        <v>3.86</v>
      </c>
      <c r="G16" s="24">
        <f t="shared" si="2"/>
        <v>25.819397993311036</v>
      </c>
      <c r="H16" s="24">
        <f t="shared" si="4"/>
        <v>0.12690410958904108</v>
      </c>
      <c r="I16" s="24">
        <f t="shared" si="5"/>
        <v>3.86</v>
      </c>
      <c r="J16" s="24">
        <f t="shared" si="6"/>
        <v>25.819397993311036</v>
      </c>
      <c r="K16" s="24"/>
      <c r="L16" s="2"/>
      <c r="M16" s="2"/>
      <c r="N16" s="2"/>
    </row>
    <row r="17" spans="1:14" ht="78" customHeight="1" x14ac:dyDescent="0.25">
      <c r="A17" s="19"/>
      <c r="B17" s="35" t="s">
        <v>54</v>
      </c>
      <c r="C17" s="22">
        <v>1</v>
      </c>
      <c r="D17" s="23">
        <v>3.4</v>
      </c>
      <c r="E17" s="24">
        <f t="shared" si="0"/>
        <v>0.11178082191780822</v>
      </c>
      <c r="F17" s="24">
        <f t="shared" si="1"/>
        <v>3.4</v>
      </c>
      <c r="G17" s="24">
        <f t="shared" si="2"/>
        <v>22.742474916387959</v>
      </c>
      <c r="H17" s="24">
        <f t="shared" si="4"/>
        <v>0.11178082191780822</v>
      </c>
      <c r="I17" s="24">
        <f t="shared" si="5"/>
        <v>3.4</v>
      </c>
      <c r="J17" s="24">
        <f t="shared" si="6"/>
        <v>22.742474916387959</v>
      </c>
      <c r="K17" s="24"/>
      <c r="L17" s="2"/>
      <c r="M17" s="2"/>
      <c r="N17" s="2"/>
    </row>
    <row r="18" spans="1:14" ht="82.5" customHeight="1" x14ac:dyDescent="0.25">
      <c r="A18" s="19"/>
      <c r="B18" s="35" t="s">
        <v>55</v>
      </c>
      <c r="C18" s="22">
        <v>1</v>
      </c>
      <c r="D18" s="23">
        <v>2.6</v>
      </c>
      <c r="E18" s="24">
        <f t="shared" si="0"/>
        <v>8.5479452054794527E-2</v>
      </c>
      <c r="F18" s="24">
        <f t="shared" si="1"/>
        <v>2.6</v>
      </c>
      <c r="G18" s="24">
        <f t="shared" si="2"/>
        <v>17.39130434782609</v>
      </c>
      <c r="H18" s="24">
        <f t="shared" si="4"/>
        <v>8.5479452054794527E-2</v>
      </c>
      <c r="I18" s="24">
        <f t="shared" si="5"/>
        <v>2.6</v>
      </c>
      <c r="J18" s="24">
        <f t="shared" si="6"/>
        <v>17.39130434782609</v>
      </c>
      <c r="K18" s="24"/>
      <c r="L18" s="2"/>
      <c r="M18" s="2"/>
      <c r="N18" s="2"/>
    </row>
    <row r="19" spans="1:14" ht="54" customHeight="1" x14ac:dyDescent="0.25">
      <c r="A19" s="19"/>
      <c r="B19" s="35" t="s">
        <v>56</v>
      </c>
      <c r="C19" s="22">
        <v>1</v>
      </c>
      <c r="D19" s="23">
        <v>3.07</v>
      </c>
      <c r="E19" s="24">
        <f t="shared" si="0"/>
        <v>0.10093150684931507</v>
      </c>
      <c r="F19" s="24">
        <f t="shared" si="1"/>
        <v>3.07</v>
      </c>
      <c r="G19" s="24">
        <f t="shared" si="2"/>
        <v>20.535117056856187</v>
      </c>
      <c r="H19" s="24">
        <f t="shared" si="4"/>
        <v>0.10093150684931507</v>
      </c>
      <c r="I19" s="24">
        <f t="shared" si="5"/>
        <v>3.07</v>
      </c>
      <c r="J19" s="24">
        <f t="shared" si="6"/>
        <v>20.535117056856187</v>
      </c>
      <c r="K19" s="24"/>
      <c r="L19" s="2"/>
      <c r="M19" s="2"/>
      <c r="N19" s="2"/>
    </row>
    <row r="20" spans="1:14" ht="54" customHeight="1" x14ac:dyDescent="0.25">
      <c r="A20" s="19"/>
      <c r="B20" s="35" t="s">
        <v>57</v>
      </c>
      <c r="C20" s="22">
        <v>1</v>
      </c>
      <c r="D20" s="23">
        <v>1.48</v>
      </c>
      <c r="E20" s="24">
        <f t="shared" si="0"/>
        <v>4.8657534246575339E-2</v>
      </c>
      <c r="F20" s="24">
        <f t="shared" si="1"/>
        <v>1.48</v>
      </c>
      <c r="G20" s="24">
        <f t="shared" si="2"/>
        <v>9.8996655518394636</v>
      </c>
      <c r="H20" s="24">
        <f t="shared" si="4"/>
        <v>4.8657534246575339E-2</v>
      </c>
      <c r="I20" s="24">
        <f t="shared" si="5"/>
        <v>1.48</v>
      </c>
      <c r="J20" s="24">
        <f t="shared" si="6"/>
        <v>9.8996655518394636</v>
      </c>
      <c r="K20" s="24"/>
      <c r="L20" s="2"/>
      <c r="M20" s="2"/>
      <c r="N20" s="2"/>
    </row>
    <row r="21" spans="1:14" ht="96.75" customHeight="1" x14ac:dyDescent="0.25">
      <c r="A21" s="19"/>
      <c r="B21" s="35" t="s">
        <v>58</v>
      </c>
      <c r="C21" s="22">
        <v>1</v>
      </c>
      <c r="D21" s="23">
        <v>0.32</v>
      </c>
      <c r="E21" s="24">
        <f t="shared" si="0"/>
        <v>1.052054794520548E-2</v>
      </c>
      <c r="F21" s="24">
        <f t="shared" si="1"/>
        <v>0.32</v>
      </c>
      <c r="G21" s="24">
        <f t="shared" si="2"/>
        <v>2.1404682274247491</v>
      </c>
      <c r="H21" s="24">
        <f t="shared" si="4"/>
        <v>1.052054794520548E-2</v>
      </c>
      <c r="I21" s="24">
        <f t="shared" si="5"/>
        <v>0.32</v>
      </c>
      <c r="J21" s="24">
        <f t="shared" si="6"/>
        <v>2.1404682274247491</v>
      </c>
      <c r="K21" s="24"/>
      <c r="L21" s="2"/>
      <c r="M21" s="2"/>
      <c r="N21" s="2"/>
    </row>
    <row r="22" spans="1:14" x14ac:dyDescent="0.25">
      <c r="A22" s="19"/>
      <c r="B22" s="26"/>
      <c r="C22" s="24"/>
      <c r="D22" s="24"/>
      <c r="E22" s="27"/>
      <c r="F22" s="27"/>
      <c r="G22" s="27"/>
      <c r="H22" s="27"/>
      <c r="I22" s="27"/>
      <c r="J22" s="27"/>
      <c r="K22" s="11"/>
      <c r="L22" s="2"/>
      <c r="M22" s="2"/>
      <c r="N22" s="2"/>
    </row>
    <row r="23" spans="1:14" x14ac:dyDescent="0.25">
      <c r="A23" s="2"/>
      <c r="B23" s="12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2"/>
      <c r="M23" s="2"/>
      <c r="N23" s="2"/>
    </row>
    <row r="24" spans="1:14" x14ac:dyDescent="0.25">
      <c r="A24" s="2"/>
      <c r="B24" s="12" t="s">
        <v>59</v>
      </c>
      <c r="C24" s="12"/>
      <c r="D24" s="12"/>
      <c r="E24" s="12"/>
      <c r="F24" s="12"/>
      <c r="G24" s="12"/>
      <c r="H24" s="12"/>
      <c r="I24" s="12"/>
      <c r="J24" s="12"/>
      <c r="K24" s="12"/>
      <c r="L24" s="2"/>
      <c r="M24" s="2"/>
      <c r="N24" s="2"/>
    </row>
    <row r="25" spans="1:14" ht="26.25" customHeight="1" x14ac:dyDescent="0.25">
      <c r="A25" s="17"/>
      <c r="B25" s="39" t="s">
        <v>42</v>
      </c>
      <c r="C25" s="39"/>
      <c r="D25" s="39"/>
      <c r="E25" s="39"/>
      <c r="F25" s="39"/>
      <c r="G25" s="39"/>
      <c r="H25" s="39"/>
      <c r="I25" s="39"/>
      <c r="J25" s="39"/>
      <c r="K25" s="39"/>
      <c r="L25" s="2"/>
      <c r="M25" s="2"/>
      <c r="N25" s="2"/>
    </row>
    <row r="26" spans="1:14" ht="26.25" customHeight="1" x14ac:dyDescent="0.25">
      <c r="A26" s="1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"/>
      <c r="M26" s="2"/>
      <c r="N26" s="2"/>
    </row>
    <row r="27" spans="1:14" x14ac:dyDescent="0.25">
      <c r="A27" s="2"/>
      <c r="B27" s="2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 t="s">
        <v>25</v>
      </c>
      <c r="C28" s="2"/>
      <c r="D28" s="2"/>
      <c r="E28" s="2"/>
      <c r="F28" s="2" t="s">
        <v>26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36"/>
      <c r="B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14">
    <mergeCell ref="A1:K1"/>
    <mergeCell ref="A3:K3"/>
    <mergeCell ref="A4:K4"/>
    <mergeCell ref="B5:J5"/>
    <mergeCell ref="B25:K25"/>
    <mergeCell ref="A29:B29"/>
    <mergeCell ref="C8:D8"/>
    <mergeCell ref="B6:K6"/>
    <mergeCell ref="A7:B7"/>
    <mergeCell ref="A8:A9"/>
    <mergeCell ref="B8:B9"/>
    <mergeCell ref="E8:G8"/>
    <mergeCell ref="H8:J8"/>
    <mergeCell ref="K8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0"/>
  <sheetViews>
    <sheetView tabSelected="1" workbookViewId="0">
      <selection activeCell="M27" sqref="M27"/>
    </sheetView>
  </sheetViews>
  <sheetFormatPr defaultRowHeight="15" x14ac:dyDescent="0.25"/>
  <cols>
    <col min="3" max="3" width="30.140625" customWidth="1"/>
    <col min="4" max="6" width="10.85546875" customWidth="1"/>
    <col min="7" max="7" width="16" customWidth="1"/>
  </cols>
  <sheetData>
    <row r="4" spans="3:7" ht="15" customHeight="1" x14ac:dyDescent="0.25">
      <c r="C4" s="53" t="s">
        <v>66</v>
      </c>
      <c r="D4" s="54" t="s">
        <v>61</v>
      </c>
      <c r="E4" s="54"/>
      <c r="F4" s="54"/>
      <c r="G4" s="57" t="s">
        <v>65</v>
      </c>
    </row>
    <row r="5" spans="3:7" x14ac:dyDescent="0.25">
      <c r="C5" s="53"/>
      <c r="D5" s="56" t="s">
        <v>62</v>
      </c>
      <c r="E5" s="56" t="s">
        <v>63</v>
      </c>
      <c r="F5" s="56" t="s">
        <v>64</v>
      </c>
      <c r="G5" s="57"/>
    </row>
    <row r="6" spans="3:7" ht="29.25" customHeight="1" x14ac:dyDescent="0.25">
      <c r="C6" s="55"/>
      <c r="D6" s="55"/>
      <c r="E6" s="55"/>
      <c r="F6" s="55"/>
      <c r="G6" s="55"/>
    </row>
    <row r="10" spans="3:7" x14ac:dyDescent="0.25">
      <c r="D10" s="52"/>
    </row>
  </sheetData>
  <mergeCells count="3">
    <mergeCell ref="C4:C5"/>
    <mergeCell ref="D4:F4"/>
    <mergeCell ref="G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 приборам</vt:lpstr>
      <vt:lpstr>по людям</vt:lpstr>
      <vt:lpstr>по ПостНАО № 181-П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2020-11-26T12:51:45Z</dcterms:modified>
</cp:coreProperties>
</file>